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<sst xmlns="http://schemas.openxmlformats.org/spreadsheetml/2006/main" count="122" uniqueCount="86">
  <si>
    <t>报价单位（盖章）</t>
  </si>
  <si>
    <t>联系人及联系方式</t>
  </si>
  <si>
    <t>序号</t>
  </si>
  <si>
    <t>物资名称</t>
  </si>
  <si>
    <t>规格型号</t>
  </si>
  <si>
    <t>数量</t>
  </si>
  <si>
    <t>单位</t>
  </si>
  <si>
    <t>单价</t>
  </si>
  <si>
    <t>预计
总价</t>
  </si>
  <si>
    <t>报价单价</t>
  </si>
  <si>
    <t>报价总价</t>
  </si>
  <si>
    <t>图片</t>
  </si>
  <si>
    <t>备注</t>
  </si>
  <si>
    <t>高压锅</t>
  </si>
  <si>
    <t>锅口直径44cm，手柄直径6cm，50L</t>
  </si>
  <si>
    <t>个</t>
  </si>
  <si>
    <t>米饭保温桶</t>
  </si>
  <si>
    <t>锅身高度37cm，锅身宽度58cm，32L</t>
  </si>
  <si>
    <t>电饭锅</t>
  </si>
  <si>
    <t>直径60cm，高度38cm，45L</t>
  </si>
  <si>
    <t>保温桶</t>
  </si>
  <si>
    <t>外径29cm，内径25cm，304不锈钢内胆，32L</t>
  </si>
  <si>
    <t>内径35cm，外径39cm，304不锈钢内胆，60L</t>
  </si>
  <si>
    <t>保温台</t>
  </si>
  <si>
    <t>178*65*80cm，3个53*32cm，4个32*26cm，带轮</t>
  </si>
  <si>
    <t>台</t>
  </si>
  <si>
    <t>自助餐保温炉</t>
  </si>
  <si>
    <t>32.5*26.5*6.5cm*2格</t>
  </si>
  <si>
    <t>份数盘</t>
  </si>
  <si>
    <t>32.5*26.5*6.5cm，容量4.4L</t>
  </si>
  <si>
    <t>轨道挂画器</t>
  </si>
  <si>
    <t>白色</t>
  </si>
  <si>
    <t>米</t>
  </si>
  <si>
    <t>钢丝绳,1米2钩</t>
  </si>
  <si>
    <t>14英寸平盘</t>
  </si>
  <si>
    <t>直径35cm，高2.7cm，陶瓷</t>
  </si>
  <si>
    <t>14英寸浅盘</t>
  </si>
  <si>
    <t>直径35cm，高3.2cm，陶瓷</t>
  </si>
  <si>
    <t>14英寸扇形盘</t>
  </si>
  <si>
    <t>直径35cm，宽20cm，陶瓷</t>
  </si>
  <si>
    <t>12.5英寸四方盘</t>
  </si>
  <si>
    <t>长31.3cm，宽19cm，盘高1.2cm</t>
  </si>
  <si>
    <t>汤碗</t>
  </si>
  <si>
    <t>直径27.7cm，高8.9cm，陶瓷</t>
  </si>
  <si>
    <t>汤勺</t>
  </si>
  <si>
    <t>22*6.5cm，陶瓷</t>
  </si>
  <si>
    <t>餐具用品</t>
  </si>
  <si>
    <t>4.5英寸翅碗*1、骨碟*1、弯勺*1,、指环杯*1、筷架*1</t>
  </si>
  <si>
    <t>套</t>
  </si>
  <si>
    <t>打包盆</t>
  </si>
  <si>
    <t>24.9*21*6cm，2000ml</t>
  </si>
  <si>
    <t>打包碗</t>
  </si>
  <si>
    <t>11.6*8.2*7.5cm，500ml</t>
  </si>
  <si>
    <t>加密密漏网焯（把）</t>
  </si>
  <si>
    <t>30cm密网，直径30.5cm，柄长37cm</t>
  </si>
  <si>
    <t>不锈钢盆</t>
  </si>
  <si>
    <t>外径50cm，内径43.8cm，高度15.2cm</t>
  </si>
  <si>
    <t>外径69.8cm，内径61.6cm，高度21.3cm</t>
  </si>
  <si>
    <t>收纳箱</t>
  </si>
  <si>
    <t>74.5*53*45cm</t>
  </si>
  <si>
    <t>69*50*43cm</t>
  </si>
  <si>
    <t>64*45*38cm</t>
  </si>
  <si>
    <t>保温汤锅</t>
  </si>
  <si>
    <t>42*39*39cm，13L</t>
  </si>
  <si>
    <t>切菜机</t>
  </si>
  <si>
    <t>540*400*600mm，260w，整机不锈钢</t>
  </si>
  <si>
    <t>调味罐</t>
  </si>
  <si>
    <t>400ml配勺子,10.5*7.5cm</t>
  </si>
  <si>
    <t>手持礼花筒</t>
  </si>
  <si>
    <t>60cm50支，彩纸+亮片</t>
  </si>
  <si>
    <t>箱</t>
  </si>
  <si>
    <t>保鲜膜大卷</t>
  </si>
  <si>
    <t>300m*35cm</t>
  </si>
  <si>
    <t>卷</t>
  </si>
  <si>
    <t>300m*60cm</t>
  </si>
  <si>
    <t>家用缝纫机</t>
  </si>
  <si>
    <t>双电源+13线圈</t>
  </si>
  <si>
    <t>数字姓名贴</t>
  </si>
  <si>
    <t>长方白布2*3cm</t>
  </si>
  <si>
    <t>吸尘器</t>
  </si>
  <si>
    <t>2A电池2个+1快充，</t>
  </si>
  <si>
    <t>商用增压水枪</t>
  </si>
  <si>
    <t>2.2kw，130kg水压，20米防冻钢丝管</t>
  </si>
  <si>
    <t>折叠布艺围挡</t>
  </si>
  <si>
    <t>175*100cm，单扇规格：58*100cm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</si>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</sst>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24"/>
      <name val="宋体"/>
      <charset val="134"/>
      <scheme val="major"/>
    </font>
    <font>
      <b/>
      <sz val="16"/>
      <name val="宋体"/>
      <charset val="134"/>
      <scheme val="major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name val="宋体"/>
      <charset val="134"/>
    </font>
    <font>
      <b/>
      <sz val="18"/>
      <color rgb="FF000000"/>
      <name val="宋体"/>
      <charset val="134"/>
    </font>
    <font>
      <b/>
      <sz val="12"/>
      <color rgb="FF000000"/>
      <name val="宋体"/>
      <charset val="134"/>
    </font>
    <font>
      <b/>
      <sz val="16"/>
      <color theme="1"/>
      <name val="宋体"/>
      <charset val="134"/>
      <scheme val="major"/>
    </font>
    <font>
      <sz val="12"/>
      <color rgb="FF000000"/>
      <name val="宋体"/>
      <charset val="134"/>
    </font>
    <font>
      <sz val="12"/>
      <name val="宋体"/>
      <charset val="134"/>
      <scheme val="major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6" applyNumberFormat="0" applyAlignment="0" applyProtection="0">
      <alignment vertical="center"/>
    </xf>
    <xf numFmtId="0" fontId="25" fillId="12" borderId="2" applyNumberFormat="0" applyAlignment="0" applyProtection="0">
      <alignment vertical="center"/>
    </xf>
    <xf numFmtId="0" fontId="26" fillId="13" borderId="7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136525</xdr:colOff>
      <xdr:row>0</xdr:row>
      <xdr:rowOff>48260</xdr:rowOff>
    </xdr:from>
    <xdr:to>
      <xdr:col>2</xdr:col>
      <xdr:colOff>68580</xdr:colOff>
      <xdr:row>1</xdr:row>
      <xdr:rowOff>220980</xdr:rowOff>
    </xdr:to>
    <xdr:pic>
      <xdr:nvPicPr>
        <xdr:cNvPr id="3" name="图片 2" descr="城发光大百龄帮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36525" y="48260"/>
          <a:ext cx="2101850" cy="3441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X100"/>
  <sheetViews>
    <sheetView tabSelected="1" workbookViewId="0">
      <selection activeCell="G41" sqref="G41"/>
    </sheetView>
  </sheetViews>
  <sheetFormatPr defaultColWidth="9" defaultRowHeight="14.25"/>
  <cols>
    <col min="1" max="1" width="8.1" style="7" customWidth="1"/>
    <col min="2" max="2" width="20.375" style="7" customWidth="1"/>
    <col min="3" max="3" width="53.75" style="7" customWidth="1"/>
    <col min="4" max="4" width="8.1" style="7" customWidth="1"/>
    <col min="5" max="5" width="10.6666666666667" style="7" customWidth="1"/>
    <col min="6" max="6" width="8.1" style="7" customWidth="1"/>
    <col min="7" max="9" width="14.875" style="7" customWidth="1"/>
    <col min="10" max="11" width="8.1" style="7" customWidth="1"/>
    <col min="12" max="12" width="12.625" style="7" customWidth="1"/>
    <col min="13" max="13" width="21.5" style="7" customWidth="1"/>
    <col min="14" max="16384" width="9" style="7"/>
  </cols>
  <sheetData>
    <row r="1" ht="13.5" spans="1:10">
      <c r="A1" s="8"/>
      <c r="B1" s="8"/>
      <c r="C1" s="8"/>
      <c r="D1" s="9"/>
      <c r="E1" s="9"/>
      <c r="F1" s="9"/>
      <c r="G1" s="9"/>
      <c r="H1" s="9"/>
      <c r="I1" s="9"/>
      <c r="J1" s="9"/>
    </row>
    <row r="2" ht="22.5" spans="1:11">
      <c r="A2" s="10" t="s">
        <v>0</v>
      </c>
      <c r="B2" s="10"/>
      <c r="C2" s="10"/>
      <c r="D2" s="10"/>
      <c r="E2" s="11"/>
      <c r="F2" s="11"/>
      <c r="G2" s="11"/>
      <c r="H2" s="11"/>
      <c r="I2" s="11"/>
      <c r="J2" s="11"/>
      <c r="K2" s="11"/>
    </row>
    <row r="3" s="1" customFormat="1" ht="22.5" spans="1:256">
      <c r="A3" s="10" t="s">
        <v>1</v>
      </c>
      <c r="B3" s="10"/>
      <c r="C3" s="10"/>
      <c r="D3" s="10"/>
      <c r="E3" s="11"/>
      <c r="F3" s="11"/>
      <c r="G3" s="11"/>
      <c r="H3" s="11"/>
      <c r="I3" s="11"/>
      <c r="J3" s="11"/>
      <c r="K3" s="11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</row>
    <row r="4" s="2" customFormat="1" ht="20.25" spans="1:256">
      <c r="A4" s="12" t="s">
        <v>2</v>
      </c>
      <c r="B4" s="12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2" t="s">
        <v>8</v>
      </c>
      <c r="H4" s="12" t="s">
        <v>9</v>
      </c>
      <c r="I4" s="12" t="s">
        <v>10</v>
      </c>
      <c r="J4" s="12" t="s">
        <v>11</v>
      </c>
      <c r="K4" s="12" t="s">
        <v>12</v>
      </c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  <c r="IU4" s="4"/>
      <c r="IV4" s="4"/>
    </row>
    <row r="5" s="3" customFormat="1" ht="25" customHeight="1" spans="1:256">
      <c r="A5" s="13">
        <v>1</v>
      </c>
      <c r="B5" s="13" t="s">
        <v>13</v>
      </c>
      <c r="C5" s="13" t="s">
        <v>14</v>
      </c>
      <c r="D5" s="13">
        <v>2</v>
      </c>
      <c r="E5" s="13" t="s">
        <v>15</v>
      </c>
      <c r="F5" s="13">
        <f>738*1.1</f>
        <v>811.8</v>
      </c>
      <c r="G5" s="13">
        <f>F5*D5</f>
        <v>1623.6</v>
      </c>
      <c r="H5" s="13"/>
      <c r="I5" s="13"/>
      <c r="J5" s="16"/>
      <c r="K5" s="16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  <c r="IV5" s="5"/>
    </row>
    <row r="6" s="4" customFormat="1" ht="25" customHeight="1" spans="1:256">
      <c r="A6" s="13">
        <v>2</v>
      </c>
      <c r="B6" s="13" t="s">
        <v>16</v>
      </c>
      <c r="C6" s="13" t="s">
        <v>17</v>
      </c>
      <c r="D6" s="13">
        <v>2</v>
      </c>
      <c r="E6" s="13" t="s">
        <v>15</v>
      </c>
      <c r="F6" s="13">
        <f>718*1.1</f>
        <v>789.8</v>
      </c>
      <c r="G6" s="13">
        <f t="shared" ref="G6:G40" si="0">F6*D6</f>
        <v>1579.6</v>
      </c>
      <c r="H6" s="13"/>
      <c r="I6" s="13"/>
      <c r="J6" s="16"/>
      <c r="K6" s="16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  <c r="IV6" s="5"/>
    </row>
    <row r="7" s="5" customFormat="1" ht="25" customHeight="1" spans="1:256">
      <c r="A7" s="13">
        <v>3</v>
      </c>
      <c r="B7" s="13" t="s">
        <v>18</v>
      </c>
      <c r="C7" s="13" t="s">
        <v>19</v>
      </c>
      <c r="D7" s="13">
        <v>2</v>
      </c>
      <c r="E7" s="13" t="s">
        <v>15</v>
      </c>
      <c r="F7" s="13">
        <f>458*1.1</f>
        <v>503.8</v>
      </c>
      <c r="G7" s="13">
        <f t="shared" si="0"/>
        <v>1007.6</v>
      </c>
      <c r="H7" s="13"/>
      <c r="I7" s="13"/>
      <c r="J7" s="16"/>
      <c r="K7" s="16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</row>
    <row r="8" s="5" customFormat="1" ht="25" customHeight="1" spans="1:256">
      <c r="A8" s="13">
        <v>4</v>
      </c>
      <c r="B8" s="13" t="s">
        <v>20</v>
      </c>
      <c r="C8" s="13" t="s">
        <v>21</v>
      </c>
      <c r="D8" s="13">
        <v>5</v>
      </c>
      <c r="E8" s="13" t="s">
        <v>15</v>
      </c>
      <c r="F8" s="13">
        <f>117*1.1</f>
        <v>128.7</v>
      </c>
      <c r="G8" s="13">
        <f t="shared" si="0"/>
        <v>643.5</v>
      </c>
      <c r="H8" s="13"/>
      <c r="I8" s="13"/>
      <c r="J8" s="16"/>
      <c r="K8" s="16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</row>
    <row r="9" s="5" customFormat="1" ht="25" customHeight="1" spans="1:256">
      <c r="A9" s="13">
        <v>5</v>
      </c>
      <c r="B9" s="13" t="s">
        <v>20</v>
      </c>
      <c r="C9" s="13" t="s">
        <v>22</v>
      </c>
      <c r="D9" s="13">
        <v>2</v>
      </c>
      <c r="E9" s="13" t="s">
        <v>15</v>
      </c>
      <c r="F9" s="13">
        <f>176*1.1</f>
        <v>193.6</v>
      </c>
      <c r="G9" s="13">
        <f t="shared" si="0"/>
        <v>387.2</v>
      </c>
      <c r="H9" s="13"/>
      <c r="I9" s="13"/>
      <c r="J9" s="16"/>
      <c r="K9" s="16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</row>
    <row r="10" s="4" customFormat="1" ht="25" customHeight="1" spans="1:11">
      <c r="A10" s="13">
        <v>6</v>
      </c>
      <c r="B10" s="13" t="s">
        <v>23</v>
      </c>
      <c r="C10" s="13" t="s">
        <v>24</v>
      </c>
      <c r="D10" s="13">
        <v>5</v>
      </c>
      <c r="E10" s="13" t="s">
        <v>25</v>
      </c>
      <c r="F10" s="13">
        <f>808*1.1</f>
        <v>888.8</v>
      </c>
      <c r="G10" s="13">
        <f t="shared" si="0"/>
        <v>4444</v>
      </c>
      <c r="H10" s="13"/>
      <c r="I10" s="13"/>
      <c r="J10" s="16"/>
      <c r="K10" s="16"/>
    </row>
    <row r="11" s="4" customFormat="1" ht="25" customHeight="1" spans="1:11">
      <c r="A11" s="13">
        <v>7</v>
      </c>
      <c r="B11" s="13" t="s">
        <v>26</v>
      </c>
      <c r="C11" s="13" t="s">
        <v>27</v>
      </c>
      <c r="D11" s="13">
        <v>2</v>
      </c>
      <c r="E11" s="13" t="s">
        <v>15</v>
      </c>
      <c r="F11" s="13">
        <f>505*1.1</f>
        <v>555.5</v>
      </c>
      <c r="G11" s="13">
        <f t="shared" si="0"/>
        <v>1111</v>
      </c>
      <c r="H11" s="13"/>
      <c r="I11" s="13"/>
      <c r="J11" s="16"/>
      <c r="K11" s="16"/>
    </row>
    <row r="12" s="4" customFormat="1" ht="25" customHeight="1" spans="1:11">
      <c r="A12" s="13">
        <v>8</v>
      </c>
      <c r="B12" s="13" t="s">
        <v>28</v>
      </c>
      <c r="C12" s="13" t="s">
        <v>29</v>
      </c>
      <c r="D12" s="13">
        <v>20</v>
      </c>
      <c r="E12" s="13" t="s">
        <v>15</v>
      </c>
      <c r="F12" s="13">
        <f>12.8*1.1</f>
        <v>14.08</v>
      </c>
      <c r="G12" s="13">
        <f t="shared" si="0"/>
        <v>281.6</v>
      </c>
      <c r="H12" s="13"/>
      <c r="I12" s="13"/>
      <c r="J12" s="16"/>
      <c r="K12" s="16"/>
    </row>
    <row r="13" s="4" customFormat="1" ht="25" customHeight="1" spans="1:11">
      <c r="A13" s="13">
        <v>9</v>
      </c>
      <c r="B13" s="13" t="s">
        <v>30</v>
      </c>
      <c r="C13" s="13" t="s">
        <v>31</v>
      </c>
      <c r="D13" s="13">
        <v>26</v>
      </c>
      <c r="E13" s="13" t="s">
        <v>32</v>
      </c>
      <c r="F13" s="13">
        <f>15*1.1</f>
        <v>16.5</v>
      </c>
      <c r="G13" s="13">
        <f t="shared" si="0"/>
        <v>429</v>
      </c>
      <c r="H13" s="13"/>
      <c r="I13" s="13"/>
      <c r="J13" s="16"/>
      <c r="K13" s="16"/>
    </row>
    <row r="14" s="4" customFormat="1" ht="25" customHeight="1" spans="1:11">
      <c r="A14" s="13">
        <v>10</v>
      </c>
      <c r="B14" s="13" t="s">
        <v>30</v>
      </c>
      <c r="C14" s="13" t="s">
        <v>33</v>
      </c>
      <c r="D14" s="13">
        <v>30</v>
      </c>
      <c r="E14" s="13" t="s">
        <v>32</v>
      </c>
      <c r="F14" s="13">
        <f>18.4*1.1</f>
        <v>20.24</v>
      </c>
      <c r="G14" s="13">
        <f t="shared" si="0"/>
        <v>607.2</v>
      </c>
      <c r="H14" s="13"/>
      <c r="I14" s="13"/>
      <c r="J14" s="16"/>
      <c r="K14" s="16"/>
    </row>
    <row r="15" s="4" customFormat="1" ht="25" customHeight="1" spans="1:11">
      <c r="A15" s="13">
        <v>11</v>
      </c>
      <c r="B15" s="13" t="s">
        <v>34</v>
      </c>
      <c r="C15" s="13" t="s">
        <v>35</v>
      </c>
      <c r="D15" s="13">
        <v>4</v>
      </c>
      <c r="E15" s="13" t="s">
        <v>15</v>
      </c>
      <c r="F15" s="13">
        <f>24.5*1.1</f>
        <v>26.95</v>
      </c>
      <c r="G15" s="13">
        <f t="shared" si="0"/>
        <v>107.8</v>
      </c>
      <c r="H15" s="13"/>
      <c r="I15" s="13"/>
      <c r="J15" s="16"/>
      <c r="K15" s="16"/>
    </row>
    <row r="16" s="4" customFormat="1" ht="25" customHeight="1" spans="1:11">
      <c r="A16" s="13">
        <v>12</v>
      </c>
      <c r="B16" s="14" t="s">
        <v>36</v>
      </c>
      <c r="C16" s="13" t="s">
        <v>37</v>
      </c>
      <c r="D16" s="13">
        <v>4</v>
      </c>
      <c r="E16" s="13" t="s">
        <v>15</v>
      </c>
      <c r="F16" s="13">
        <f>24.2*1.1</f>
        <v>26.62</v>
      </c>
      <c r="G16" s="13">
        <f t="shared" si="0"/>
        <v>106.48</v>
      </c>
      <c r="H16" s="13"/>
      <c r="I16" s="13"/>
      <c r="J16" s="16"/>
      <c r="K16" s="16"/>
    </row>
    <row r="17" s="4" customFormat="1" ht="25" customHeight="1" spans="1:11">
      <c r="A17" s="13">
        <v>13</v>
      </c>
      <c r="B17" s="14" t="s">
        <v>38</v>
      </c>
      <c r="C17" s="13" t="s">
        <v>39</v>
      </c>
      <c r="D17" s="13">
        <v>4</v>
      </c>
      <c r="E17" s="13" t="s">
        <v>15</v>
      </c>
      <c r="F17" s="13">
        <f>35*1.2</f>
        <v>42</v>
      </c>
      <c r="G17" s="13">
        <f t="shared" si="0"/>
        <v>168</v>
      </c>
      <c r="H17" s="13"/>
      <c r="I17" s="13"/>
      <c r="J17" s="16"/>
      <c r="K17" s="16"/>
    </row>
    <row r="18" s="4" customFormat="1" ht="25" customHeight="1" spans="1:16">
      <c r="A18" s="13">
        <v>14</v>
      </c>
      <c r="B18" s="14" t="s">
        <v>40</v>
      </c>
      <c r="C18" s="14" t="s">
        <v>41</v>
      </c>
      <c r="D18" s="13">
        <v>8</v>
      </c>
      <c r="E18" s="13" t="s">
        <v>15</v>
      </c>
      <c r="F18" s="14">
        <f>32.8*1.1</f>
        <v>36.08</v>
      </c>
      <c r="G18" s="13">
        <f t="shared" si="0"/>
        <v>288.64</v>
      </c>
      <c r="H18" s="13"/>
      <c r="I18" s="13"/>
      <c r="J18" s="14"/>
      <c r="K18" s="14"/>
      <c r="L18" s="7"/>
      <c r="M18" s="7"/>
      <c r="N18" s="7"/>
      <c r="O18" s="7"/>
      <c r="P18" s="7"/>
    </row>
    <row r="19" s="4" customFormat="1" ht="25" customHeight="1" spans="1:16">
      <c r="A19" s="13">
        <v>15</v>
      </c>
      <c r="B19" s="14" t="s">
        <v>42</v>
      </c>
      <c r="C19" s="14" t="s">
        <v>43</v>
      </c>
      <c r="D19" s="13">
        <v>8</v>
      </c>
      <c r="E19" s="13" t="s">
        <v>15</v>
      </c>
      <c r="F19" s="14">
        <f>24.8*1.1</f>
        <v>27.28</v>
      </c>
      <c r="G19" s="13">
        <f t="shared" si="0"/>
        <v>218.24</v>
      </c>
      <c r="H19" s="13"/>
      <c r="I19" s="13"/>
      <c r="J19" s="14"/>
      <c r="K19" s="14"/>
      <c r="L19" s="7"/>
      <c r="M19" s="7"/>
      <c r="N19" s="7"/>
      <c r="O19" s="7"/>
      <c r="P19" s="7"/>
    </row>
    <row r="20" s="4" customFormat="1" ht="25" customHeight="1" spans="1:16">
      <c r="A20" s="13">
        <v>16</v>
      </c>
      <c r="B20" s="14" t="s">
        <v>44</v>
      </c>
      <c r="C20" s="14" t="s">
        <v>45</v>
      </c>
      <c r="D20" s="13">
        <v>8</v>
      </c>
      <c r="E20" s="13" t="s">
        <v>15</v>
      </c>
      <c r="F20" s="14">
        <f>10.9*1.1</f>
        <v>11.99</v>
      </c>
      <c r="G20" s="13">
        <f t="shared" si="0"/>
        <v>95.92</v>
      </c>
      <c r="H20" s="13"/>
      <c r="I20" s="13"/>
      <c r="J20" s="14"/>
      <c r="K20" s="14"/>
      <c r="L20" s="7"/>
      <c r="M20" s="7"/>
      <c r="N20" s="7"/>
      <c r="O20" s="7"/>
      <c r="P20" s="7"/>
    </row>
    <row r="21" s="4" customFormat="1" ht="25" customHeight="1" spans="1:16">
      <c r="A21" s="13">
        <v>17</v>
      </c>
      <c r="B21" s="14" t="s">
        <v>46</v>
      </c>
      <c r="C21" s="14" t="s">
        <v>47</v>
      </c>
      <c r="D21" s="14">
        <v>30</v>
      </c>
      <c r="E21" s="14" t="s">
        <v>48</v>
      </c>
      <c r="F21" s="14">
        <f>14.8*1.1</f>
        <v>16.28</v>
      </c>
      <c r="G21" s="13">
        <f t="shared" si="0"/>
        <v>488.4</v>
      </c>
      <c r="H21" s="13"/>
      <c r="I21" s="13"/>
      <c r="J21" s="14"/>
      <c r="K21" s="14"/>
      <c r="L21" s="7"/>
      <c r="M21" s="7"/>
      <c r="N21" s="7"/>
      <c r="O21" s="7"/>
      <c r="P21" s="7"/>
    </row>
    <row r="22" s="4" customFormat="1" ht="25" customHeight="1" spans="1:16">
      <c r="A22" s="13">
        <v>18</v>
      </c>
      <c r="B22" s="14" t="s">
        <v>49</v>
      </c>
      <c r="C22" s="14" t="s">
        <v>50</v>
      </c>
      <c r="D22" s="14">
        <v>90</v>
      </c>
      <c r="E22" s="14" t="s">
        <v>15</v>
      </c>
      <c r="F22" s="14">
        <f>1.2*1.1</f>
        <v>1.32</v>
      </c>
      <c r="G22" s="13">
        <f t="shared" si="0"/>
        <v>118.8</v>
      </c>
      <c r="H22" s="13"/>
      <c r="I22" s="13"/>
      <c r="J22" s="14"/>
      <c r="K22" s="14"/>
      <c r="L22" s="7"/>
      <c r="M22" s="7"/>
      <c r="N22" s="7"/>
      <c r="O22" s="7"/>
      <c r="P22" s="7"/>
    </row>
    <row r="23" s="4" customFormat="1" ht="25" customHeight="1" spans="1:16">
      <c r="A23" s="13">
        <v>19</v>
      </c>
      <c r="B23" s="14" t="s">
        <v>51</v>
      </c>
      <c r="C23" s="14" t="s">
        <v>52</v>
      </c>
      <c r="D23" s="14">
        <v>450</v>
      </c>
      <c r="E23" s="14" t="s">
        <v>15</v>
      </c>
      <c r="F23" s="14">
        <f>0.3*1.1</f>
        <v>0.33</v>
      </c>
      <c r="G23" s="13">
        <f t="shared" si="0"/>
        <v>148.5</v>
      </c>
      <c r="H23" s="13"/>
      <c r="I23" s="13"/>
      <c r="J23" s="14"/>
      <c r="K23" s="14"/>
      <c r="L23" s="7"/>
      <c r="M23" s="7"/>
      <c r="N23" s="7"/>
      <c r="O23" s="7"/>
      <c r="P23" s="7"/>
    </row>
    <row r="24" s="4" customFormat="1" ht="25" customHeight="1" spans="1:16">
      <c r="A24" s="13">
        <v>20</v>
      </c>
      <c r="B24" s="15" t="s">
        <v>53</v>
      </c>
      <c r="C24" s="14" t="s">
        <v>54</v>
      </c>
      <c r="D24" s="14">
        <v>2</v>
      </c>
      <c r="E24" s="14" t="s">
        <v>15</v>
      </c>
      <c r="F24" s="14">
        <f>23.5*1.1</f>
        <v>25.85</v>
      </c>
      <c r="G24" s="13">
        <f t="shared" si="0"/>
        <v>51.7</v>
      </c>
      <c r="H24" s="13"/>
      <c r="I24" s="13"/>
      <c r="J24" s="14"/>
      <c r="K24" s="14"/>
      <c r="L24" s="7"/>
      <c r="M24" s="7"/>
      <c r="N24" s="7"/>
      <c r="O24" s="7"/>
      <c r="P24" s="7"/>
    </row>
    <row r="25" s="4" customFormat="1" ht="25" customHeight="1" spans="1:16">
      <c r="A25" s="13">
        <v>21</v>
      </c>
      <c r="B25" s="14" t="s">
        <v>55</v>
      </c>
      <c r="C25" s="14" t="s">
        <v>56</v>
      </c>
      <c r="D25" s="14">
        <v>5</v>
      </c>
      <c r="E25" s="14" t="s">
        <v>15</v>
      </c>
      <c r="F25" s="14">
        <f>99*1.1</f>
        <v>108.9</v>
      </c>
      <c r="G25" s="13">
        <f t="shared" si="0"/>
        <v>544.5</v>
      </c>
      <c r="H25" s="13"/>
      <c r="I25" s="13"/>
      <c r="J25" s="14"/>
      <c r="K25" s="14"/>
      <c r="L25" s="7"/>
      <c r="M25" s="7"/>
      <c r="N25" s="7"/>
      <c r="O25" s="7"/>
      <c r="P25" s="7"/>
    </row>
    <row r="26" s="4" customFormat="1" ht="25" customHeight="1" spans="1:16">
      <c r="A26" s="13">
        <v>22</v>
      </c>
      <c r="B26" s="14" t="s">
        <v>55</v>
      </c>
      <c r="C26" s="14" t="s">
        <v>57</v>
      </c>
      <c r="D26" s="14">
        <v>5</v>
      </c>
      <c r="E26" s="14" t="s">
        <v>15</v>
      </c>
      <c r="F26" s="14">
        <f>139*1.1</f>
        <v>152.9</v>
      </c>
      <c r="G26" s="13">
        <f t="shared" si="0"/>
        <v>764.5</v>
      </c>
      <c r="H26" s="13"/>
      <c r="I26" s="13"/>
      <c r="J26" s="14"/>
      <c r="K26" s="14"/>
      <c r="L26" s="7"/>
      <c r="M26" s="7"/>
      <c r="N26" s="7"/>
      <c r="O26" s="7"/>
      <c r="P26" s="7"/>
    </row>
    <row r="27" s="4" customFormat="1" ht="25" customHeight="1" spans="1:16">
      <c r="A27" s="13">
        <v>23</v>
      </c>
      <c r="B27" s="14" t="s">
        <v>58</v>
      </c>
      <c r="C27" s="14" t="s">
        <v>59</v>
      </c>
      <c r="D27" s="14">
        <v>1</v>
      </c>
      <c r="E27" s="14" t="s">
        <v>15</v>
      </c>
      <c r="F27" s="14">
        <v>70</v>
      </c>
      <c r="G27" s="13">
        <f t="shared" si="0"/>
        <v>70</v>
      </c>
      <c r="H27" s="13"/>
      <c r="I27" s="13"/>
      <c r="J27" s="14"/>
      <c r="K27" s="14"/>
      <c r="L27" s="7"/>
      <c r="M27" s="7"/>
      <c r="N27" s="7"/>
      <c r="O27" s="7"/>
      <c r="P27" s="7"/>
    </row>
    <row r="28" s="4" customFormat="1" ht="25" customHeight="1" spans="1:16">
      <c r="A28" s="13">
        <v>24</v>
      </c>
      <c r="B28" s="14" t="s">
        <v>58</v>
      </c>
      <c r="C28" s="14" t="s">
        <v>60</v>
      </c>
      <c r="D28" s="14">
        <v>1</v>
      </c>
      <c r="E28" s="14" t="s">
        <v>15</v>
      </c>
      <c r="F28" s="14">
        <v>63</v>
      </c>
      <c r="G28" s="13">
        <f t="shared" si="0"/>
        <v>63</v>
      </c>
      <c r="H28" s="13"/>
      <c r="I28" s="13"/>
      <c r="J28" s="14"/>
      <c r="K28" s="14"/>
      <c r="L28" s="7"/>
      <c r="M28" s="7"/>
      <c r="N28" s="7"/>
      <c r="O28" s="7"/>
      <c r="P28" s="7"/>
    </row>
    <row r="29" s="4" customFormat="1" ht="25" customHeight="1" spans="1:16">
      <c r="A29" s="13">
        <v>25</v>
      </c>
      <c r="B29" s="14" t="s">
        <v>58</v>
      </c>
      <c r="C29" s="14" t="s">
        <v>61</v>
      </c>
      <c r="D29" s="14">
        <v>1</v>
      </c>
      <c r="E29" s="14" t="s">
        <v>15</v>
      </c>
      <c r="F29" s="14">
        <v>55</v>
      </c>
      <c r="G29" s="13">
        <f t="shared" si="0"/>
        <v>55</v>
      </c>
      <c r="H29" s="13"/>
      <c r="I29" s="13"/>
      <c r="J29" s="14"/>
      <c r="K29" s="14"/>
      <c r="L29" s="7"/>
      <c r="M29" s="7"/>
      <c r="N29" s="7"/>
      <c r="O29" s="7"/>
      <c r="P29" s="7"/>
    </row>
    <row r="30" s="4" customFormat="1" ht="25" customHeight="1" spans="1:16">
      <c r="A30" s="13">
        <v>26</v>
      </c>
      <c r="B30" s="14" t="s">
        <v>62</v>
      </c>
      <c r="C30" s="14" t="s">
        <v>63</v>
      </c>
      <c r="D30" s="14">
        <v>3</v>
      </c>
      <c r="E30" s="14" t="s">
        <v>15</v>
      </c>
      <c r="F30" s="14">
        <f>280*1.1</f>
        <v>308</v>
      </c>
      <c r="G30" s="13">
        <f t="shared" si="0"/>
        <v>924</v>
      </c>
      <c r="H30" s="13"/>
      <c r="I30" s="13"/>
      <c r="J30" s="14"/>
      <c r="K30" s="14"/>
      <c r="L30" s="7"/>
      <c r="M30" s="7"/>
      <c r="N30" s="7"/>
      <c r="O30" s="7"/>
      <c r="P30" s="7"/>
    </row>
    <row r="31" s="4" customFormat="1" ht="25" customHeight="1" spans="1:16">
      <c r="A31" s="13">
        <v>27</v>
      </c>
      <c r="B31" s="14" t="s">
        <v>64</v>
      </c>
      <c r="C31" s="14" t="s">
        <v>65</v>
      </c>
      <c r="D31" s="14">
        <v>1</v>
      </c>
      <c r="E31" s="14" t="s">
        <v>15</v>
      </c>
      <c r="F31" s="14">
        <f>1840*1.1</f>
        <v>2024</v>
      </c>
      <c r="G31" s="13">
        <f t="shared" si="0"/>
        <v>2024</v>
      </c>
      <c r="H31" s="13"/>
      <c r="I31" s="13"/>
      <c r="J31" s="14"/>
      <c r="K31" s="14"/>
      <c r="L31" s="7"/>
      <c r="M31" s="7"/>
      <c r="N31" s="7"/>
      <c r="O31" s="7"/>
      <c r="P31" s="7"/>
    </row>
    <row r="32" s="4" customFormat="1" ht="25" customHeight="1" spans="1:16">
      <c r="A32" s="13">
        <v>28</v>
      </c>
      <c r="B32" s="14" t="s">
        <v>66</v>
      </c>
      <c r="C32" s="14" t="s">
        <v>67</v>
      </c>
      <c r="D32" s="14">
        <v>3</v>
      </c>
      <c r="E32" s="14" t="s">
        <v>15</v>
      </c>
      <c r="F32" s="14">
        <f>4.2*1.1</f>
        <v>4.62</v>
      </c>
      <c r="G32" s="13">
        <f t="shared" si="0"/>
        <v>13.86</v>
      </c>
      <c r="H32" s="13"/>
      <c r="I32" s="13"/>
      <c r="J32" s="14"/>
      <c r="K32" s="14"/>
      <c r="L32" s="7"/>
      <c r="M32" s="7"/>
      <c r="N32" s="7"/>
      <c r="O32" s="7"/>
      <c r="P32" s="7"/>
    </row>
    <row r="33" s="4" customFormat="1" ht="25" customHeight="1" spans="1:16">
      <c r="A33" s="13">
        <v>29</v>
      </c>
      <c r="B33" s="14" t="s">
        <v>68</v>
      </c>
      <c r="C33" s="14" t="s">
        <v>69</v>
      </c>
      <c r="D33" s="14">
        <v>1</v>
      </c>
      <c r="E33" s="14" t="s">
        <v>70</v>
      </c>
      <c r="F33" s="14">
        <f>90*1.2</f>
        <v>108</v>
      </c>
      <c r="G33" s="13">
        <f t="shared" si="0"/>
        <v>108</v>
      </c>
      <c r="H33" s="13"/>
      <c r="I33" s="13"/>
      <c r="J33" s="14"/>
      <c r="K33" s="14"/>
      <c r="L33" s="7"/>
      <c r="M33" s="7"/>
      <c r="N33" s="7"/>
      <c r="O33" s="7"/>
      <c r="P33" s="7"/>
    </row>
    <row r="34" s="4" customFormat="1" ht="25" customHeight="1" spans="1:16">
      <c r="A34" s="13">
        <v>30</v>
      </c>
      <c r="B34" s="14" t="s">
        <v>71</v>
      </c>
      <c r="C34" s="14" t="s">
        <v>72</v>
      </c>
      <c r="D34" s="14">
        <v>5</v>
      </c>
      <c r="E34" s="14" t="s">
        <v>73</v>
      </c>
      <c r="F34" s="14">
        <f>40*1.1</f>
        <v>44</v>
      </c>
      <c r="G34" s="13">
        <f t="shared" si="0"/>
        <v>220</v>
      </c>
      <c r="H34" s="13"/>
      <c r="I34" s="13"/>
      <c r="J34" s="14"/>
      <c r="K34" s="14"/>
      <c r="L34" s="7"/>
      <c r="M34" s="7"/>
      <c r="N34" s="7"/>
      <c r="O34" s="7"/>
      <c r="P34" s="7"/>
    </row>
    <row r="35" s="4" customFormat="1" ht="25" customHeight="1" spans="1:16">
      <c r="A35" s="13">
        <v>31</v>
      </c>
      <c r="B35" s="14" t="s">
        <v>71</v>
      </c>
      <c r="C35" s="14" t="s">
        <v>74</v>
      </c>
      <c r="D35" s="14">
        <v>5</v>
      </c>
      <c r="E35" s="14" t="s">
        <v>73</v>
      </c>
      <c r="F35" s="14">
        <f>70*1.1</f>
        <v>77</v>
      </c>
      <c r="G35" s="13">
        <f t="shared" si="0"/>
        <v>385</v>
      </c>
      <c r="H35" s="13"/>
      <c r="I35" s="13"/>
      <c r="J35" s="14"/>
      <c r="K35" s="14"/>
      <c r="L35" s="7"/>
      <c r="M35" s="7"/>
      <c r="N35" s="7"/>
      <c r="O35" s="7"/>
      <c r="P35" s="7"/>
    </row>
    <row r="36" s="4" customFormat="1" ht="25" customHeight="1" spans="1:16">
      <c r="A36" s="13">
        <v>32</v>
      </c>
      <c r="B36" s="14" t="s">
        <v>75</v>
      </c>
      <c r="C36" s="14" t="s">
        <v>76</v>
      </c>
      <c r="D36" s="14">
        <v>5</v>
      </c>
      <c r="E36" s="14" t="s">
        <v>15</v>
      </c>
      <c r="F36" s="14">
        <f>129*1.1</f>
        <v>141.9</v>
      </c>
      <c r="G36" s="13">
        <f t="shared" si="0"/>
        <v>709.5</v>
      </c>
      <c r="H36" s="13"/>
      <c r="I36" s="13"/>
      <c r="J36" s="14"/>
      <c r="K36" s="14"/>
      <c r="L36" s="7"/>
      <c r="M36" s="7"/>
      <c r="N36" s="7"/>
      <c r="O36" s="7"/>
      <c r="P36" s="7"/>
    </row>
    <row r="37" s="4" customFormat="1" ht="25" customHeight="1" spans="1:16">
      <c r="A37" s="13">
        <v>33</v>
      </c>
      <c r="B37" s="14" t="s">
        <v>77</v>
      </c>
      <c r="C37" s="14" t="s">
        <v>78</v>
      </c>
      <c r="D37" s="14">
        <v>2000</v>
      </c>
      <c r="E37" s="14" t="s">
        <v>15</v>
      </c>
      <c r="F37" s="14">
        <f>0.3*1.1</f>
        <v>0.33</v>
      </c>
      <c r="G37" s="13">
        <f t="shared" si="0"/>
        <v>660</v>
      </c>
      <c r="H37" s="13"/>
      <c r="I37" s="13"/>
      <c r="J37" s="14"/>
      <c r="K37" s="14"/>
      <c r="L37" s="7"/>
      <c r="M37" s="7"/>
      <c r="N37" s="7"/>
      <c r="O37" s="7"/>
      <c r="P37" s="7"/>
    </row>
    <row r="38" s="4" customFormat="1" ht="25" customHeight="1" spans="1:16">
      <c r="A38" s="13">
        <v>34</v>
      </c>
      <c r="B38" s="14" t="s">
        <v>79</v>
      </c>
      <c r="C38" s="14" t="s">
        <v>80</v>
      </c>
      <c r="D38" s="14">
        <v>1</v>
      </c>
      <c r="E38" s="14" t="s">
        <v>15</v>
      </c>
      <c r="F38" s="14">
        <f>759*1.1</f>
        <v>834.9</v>
      </c>
      <c r="G38" s="13">
        <f t="shared" si="0"/>
        <v>834.9</v>
      </c>
      <c r="H38" s="13"/>
      <c r="I38" s="13"/>
      <c r="J38" s="14"/>
      <c r="K38" s="14"/>
      <c r="L38" s="7"/>
      <c r="M38" s="7"/>
      <c r="N38" s="7"/>
      <c r="O38" s="7"/>
      <c r="P38" s="7"/>
    </row>
    <row r="39" s="4" customFormat="1" ht="25" customHeight="1" spans="1:16">
      <c r="A39" s="13">
        <v>35</v>
      </c>
      <c r="B39" s="14" t="s">
        <v>81</v>
      </c>
      <c r="C39" s="14" t="s">
        <v>82</v>
      </c>
      <c r="D39" s="14">
        <v>1</v>
      </c>
      <c r="E39" s="14" t="s">
        <v>15</v>
      </c>
      <c r="F39" s="14">
        <f>538*1.1</f>
        <v>591.8</v>
      </c>
      <c r="G39" s="13">
        <f t="shared" si="0"/>
        <v>591.8</v>
      </c>
      <c r="H39" s="13"/>
      <c r="I39" s="13"/>
      <c r="J39" s="14"/>
      <c r="K39" s="14"/>
      <c r="L39" s="7"/>
      <c r="M39" s="7"/>
      <c r="N39" s="7"/>
      <c r="O39" s="7"/>
      <c r="P39" s="7"/>
    </row>
    <row r="40" s="4" customFormat="1" ht="25" customHeight="1" spans="1:16">
      <c r="A40" s="13">
        <v>36</v>
      </c>
      <c r="B40" s="14" t="s">
        <v>83</v>
      </c>
      <c r="C40" s="14" t="s">
        <v>84</v>
      </c>
      <c r="D40" s="14">
        <v>5</v>
      </c>
      <c r="E40" s="14" t="s">
        <v>15</v>
      </c>
      <c r="F40" s="14">
        <f>38*1.1</f>
        <v>41.8</v>
      </c>
      <c r="G40" s="13">
        <f t="shared" si="0"/>
        <v>209</v>
      </c>
      <c r="H40" s="13"/>
      <c r="I40" s="13"/>
      <c r="J40" s="14"/>
      <c r="K40" s="14"/>
      <c r="L40" s="7"/>
      <c r="M40" s="7"/>
      <c r="N40" s="7"/>
      <c r="O40" s="7"/>
      <c r="P40" s="7"/>
    </row>
    <row r="41" s="4" customFormat="1" ht="25" customHeight="1" spans="1:16">
      <c r="A41" s="14" t="s">
        <v>85</v>
      </c>
      <c r="B41" s="14"/>
      <c r="C41" s="14"/>
      <c r="D41" s="14"/>
      <c r="E41" s="14"/>
      <c r="F41" s="14"/>
      <c r="G41" s="14">
        <f>SUM(G5:G40)</f>
        <v>22083.84</v>
      </c>
      <c r="H41" s="14"/>
      <c r="I41" s="14"/>
      <c r="J41" s="14"/>
      <c r="K41" s="14"/>
      <c r="L41" s="7"/>
      <c r="M41" s="7"/>
      <c r="N41" s="7"/>
      <c r="O41" s="7"/>
      <c r="P41" s="7"/>
    </row>
    <row r="42" s="4" customFormat="1" ht="25" customHeight="1" spans="1:16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</row>
    <row r="43" s="4" customFormat="1" ht="25" customHeight="1" spans="1:16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</row>
    <row r="44" s="4" customFormat="1" ht="25" customHeight="1" spans="1:16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</row>
    <row r="45" s="4" customFormat="1" ht="25" customHeight="1" spans="1:18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s="4" customFormat="1" ht="25" customHeight="1" spans="1:18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="4" customFormat="1" ht="25" customHeight="1" spans="1:18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</row>
    <row r="48" s="4" customFormat="1" ht="25" customHeight="1" spans="1:18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="4" customFormat="1" ht="25" customHeight="1" spans="1:18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="4" customFormat="1" ht="25" customHeight="1" spans="1:18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="4" customFormat="1" ht="25" customHeight="1" spans="1:18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="4" customFormat="1" ht="25" customHeight="1" spans="1:18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="4" customFormat="1" ht="25" customHeight="1" spans="1:18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="4" customFormat="1" ht="25" customHeight="1" spans="1:18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="4" customFormat="1" ht="25" customHeight="1" spans="1:258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  <c r="HM55" s="7"/>
      <c r="HN55" s="7"/>
      <c r="HO55" s="7"/>
      <c r="HP55" s="7"/>
      <c r="HQ55" s="7"/>
      <c r="HR55" s="7"/>
      <c r="HS55" s="7"/>
      <c r="HT55" s="7"/>
      <c r="HU55" s="7"/>
      <c r="HV55" s="7"/>
      <c r="HW55" s="7"/>
      <c r="HX55" s="7"/>
      <c r="HY55" s="7"/>
      <c r="HZ55" s="7"/>
      <c r="IA55" s="7"/>
      <c r="IB55" s="7"/>
      <c r="IC55" s="7"/>
      <c r="ID55" s="7"/>
      <c r="IE55" s="7"/>
      <c r="IF55" s="7"/>
      <c r="IG55" s="7"/>
      <c r="IH55" s="7"/>
      <c r="II55" s="7"/>
      <c r="IJ55" s="7"/>
      <c r="IK55" s="7"/>
      <c r="IL55" s="7"/>
      <c r="IM55" s="7"/>
      <c r="IN55" s="7"/>
      <c r="IO55" s="7"/>
      <c r="IP55" s="7"/>
      <c r="IQ55" s="7"/>
      <c r="IR55" s="7"/>
      <c r="IS55" s="7"/>
      <c r="IT55" s="7"/>
      <c r="IU55" s="7"/>
      <c r="IV55" s="7"/>
      <c r="IW55" s="7"/>
      <c r="IX55" s="7"/>
    </row>
    <row r="56" s="4" customFormat="1" ht="25" customHeight="1" spans="1:258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  <c r="GN56" s="7"/>
      <c r="GO56" s="7"/>
      <c r="GP56" s="7"/>
      <c r="GQ56" s="7"/>
      <c r="GR56" s="7"/>
      <c r="GS56" s="7"/>
      <c r="GT56" s="7"/>
      <c r="GU56" s="7"/>
      <c r="GV56" s="7"/>
      <c r="GW56" s="7"/>
      <c r="GX56" s="7"/>
      <c r="GY56" s="7"/>
      <c r="GZ56" s="7"/>
      <c r="HA56" s="7"/>
      <c r="HB56" s="7"/>
      <c r="HC56" s="7"/>
      <c r="HD56" s="7"/>
      <c r="HE56" s="7"/>
      <c r="HF56" s="7"/>
      <c r="HG56" s="7"/>
      <c r="HH56" s="7"/>
      <c r="HI56" s="7"/>
      <c r="HJ56" s="7"/>
      <c r="HK56" s="7"/>
      <c r="HL56" s="7"/>
      <c r="HM56" s="7"/>
      <c r="HN56" s="7"/>
      <c r="HO56" s="7"/>
      <c r="HP56" s="7"/>
      <c r="HQ56" s="7"/>
      <c r="HR56" s="7"/>
      <c r="HS56" s="7"/>
      <c r="HT56" s="7"/>
      <c r="HU56" s="7"/>
      <c r="HV56" s="7"/>
      <c r="HW56" s="7"/>
      <c r="HX56" s="7"/>
      <c r="HY56" s="7"/>
      <c r="HZ56" s="7"/>
      <c r="IA56" s="7"/>
      <c r="IB56" s="7"/>
      <c r="IC56" s="7"/>
      <c r="ID56" s="7"/>
      <c r="IE56" s="7"/>
      <c r="IF56" s="7"/>
      <c r="IG56" s="7"/>
      <c r="IH56" s="7"/>
      <c r="II56" s="7"/>
      <c r="IJ56" s="7"/>
      <c r="IK56" s="7"/>
      <c r="IL56" s="7"/>
      <c r="IM56" s="7"/>
      <c r="IN56" s="7"/>
      <c r="IO56" s="7"/>
      <c r="IP56" s="7"/>
      <c r="IQ56" s="7"/>
      <c r="IR56" s="7"/>
      <c r="IS56" s="7"/>
      <c r="IT56" s="7"/>
      <c r="IU56" s="7"/>
      <c r="IV56" s="7"/>
      <c r="IW56" s="7"/>
      <c r="IX56" s="7"/>
    </row>
    <row r="57" s="4" customFormat="1" ht="25" customHeight="1" spans="1:258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  <c r="EM57" s="7"/>
      <c r="EN57" s="7"/>
      <c r="EO57" s="7"/>
      <c r="EP57" s="7"/>
      <c r="EQ57" s="7"/>
      <c r="ER57" s="7"/>
      <c r="ES57" s="7"/>
      <c r="ET57" s="7"/>
      <c r="EU57" s="7"/>
      <c r="EV57" s="7"/>
      <c r="EW57" s="7"/>
      <c r="EX57" s="7"/>
      <c r="EY57" s="7"/>
      <c r="EZ57" s="7"/>
      <c r="FA57" s="7"/>
      <c r="FB57" s="7"/>
      <c r="FC57" s="7"/>
      <c r="FD57" s="7"/>
      <c r="FE57" s="7"/>
      <c r="FF57" s="7"/>
      <c r="FG57" s="7"/>
      <c r="FH57" s="7"/>
      <c r="FI57" s="7"/>
      <c r="FJ57" s="7"/>
      <c r="FK57" s="7"/>
      <c r="FL57" s="7"/>
      <c r="FM57" s="7"/>
      <c r="FN57" s="7"/>
      <c r="FO57" s="7"/>
      <c r="FP57" s="7"/>
      <c r="FQ57" s="7"/>
      <c r="FR57" s="7"/>
      <c r="FS57" s="7"/>
      <c r="FT57" s="7"/>
      <c r="FU57" s="7"/>
      <c r="FV57" s="7"/>
      <c r="FW57" s="7"/>
      <c r="FX57" s="7"/>
      <c r="FY57" s="7"/>
      <c r="FZ57" s="7"/>
      <c r="GA57" s="7"/>
      <c r="GB57" s="7"/>
      <c r="GC57" s="7"/>
      <c r="GD57" s="7"/>
      <c r="GE57" s="7"/>
      <c r="GF57" s="7"/>
      <c r="GG57" s="7"/>
      <c r="GH57" s="7"/>
      <c r="GI57" s="7"/>
      <c r="GJ57" s="7"/>
      <c r="GK57" s="7"/>
      <c r="GL57" s="7"/>
      <c r="GM57" s="7"/>
      <c r="GN57" s="7"/>
      <c r="GO57" s="7"/>
      <c r="GP57" s="7"/>
      <c r="GQ57" s="7"/>
      <c r="GR57" s="7"/>
      <c r="GS57" s="7"/>
      <c r="GT57" s="7"/>
      <c r="GU57" s="7"/>
      <c r="GV57" s="7"/>
      <c r="GW57" s="7"/>
      <c r="GX57" s="7"/>
      <c r="GY57" s="7"/>
      <c r="GZ57" s="7"/>
      <c r="HA57" s="7"/>
      <c r="HB57" s="7"/>
      <c r="HC57" s="7"/>
      <c r="HD57" s="7"/>
      <c r="HE57" s="7"/>
      <c r="HF57" s="7"/>
      <c r="HG57" s="7"/>
      <c r="HH57" s="7"/>
      <c r="HI57" s="7"/>
      <c r="HJ57" s="7"/>
      <c r="HK57" s="7"/>
      <c r="HL57" s="7"/>
      <c r="HM57" s="7"/>
      <c r="HN57" s="7"/>
      <c r="HO57" s="7"/>
      <c r="HP57" s="7"/>
      <c r="HQ57" s="7"/>
      <c r="HR57" s="7"/>
      <c r="HS57" s="7"/>
      <c r="HT57" s="7"/>
      <c r="HU57" s="7"/>
      <c r="HV57" s="7"/>
      <c r="HW57" s="7"/>
      <c r="HX57" s="7"/>
      <c r="HY57" s="7"/>
      <c r="HZ57" s="7"/>
      <c r="IA57" s="7"/>
      <c r="IB57" s="7"/>
      <c r="IC57" s="7"/>
      <c r="ID57" s="7"/>
      <c r="IE57" s="7"/>
      <c r="IF57" s="7"/>
      <c r="IG57" s="7"/>
      <c r="IH57" s="7"/>
      <c r="II57" s="7"/>
      <c r="IJ57" s="7"/>
      <c r="IK57" s="7"/>
      <c r="IL57" s="7"/>
      <c r="IM57" s="7"/>
      <c r="IN57" s="7"/>
      <c r="IO57" s="7"/>
      <c r="IP57" s="7"/>
      <c r="IQ57" s="7"/>
      <c r="IR57" s="7"/>
      <c r="IS57" s="7"/>
      <c r="IT57" s="7"/>
      <c r="IU57" s="7"/>
      <c r="IV57" s="7"/>
      <c r="IW57" s="7"/>
      <c r="IX57" s="7"/>
    </row>
    <row r="58" s="4" customFormat="1" ht="25" customHeight="1" spans="1:258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  <c r="EV58" s="7"/>
      <c r="EW58" s="7"/>
      <c r="EX58" s="7"/>
      <c r="EY58" s="7"/>
      <c r="EZ58" s="7"/>
      <c r="FA58" s="7"/>
      <c r="FB58" s="7"/>
      <c r="FC58" s="7"/>
      <c r="FD58" s="7"/>
      <c r="FE58" s="7"/>
      <c r="FF58" s="7"/>
      <c r="FG58" s="7"/>
      <c r="FH58" s="7"/>
      <c r="FI58" s="7"/>
      <c r="FJ58" s="7"/>
      <c r="FK58" s="7"/>
      <c r="FL58" s="7"/>
      <c r="FM58" s="7"/>
      <c r="FN58" s="7"/>
      <c r="FO58" s="7"/>
      <c r="FP58" s="7"/>
      <c r="FQ58" s="7"/>
      <c r="FR58" s="7"/>
      <c r="FS58" s="7"/>
      <c r="FT58" s="7"/>
      <c r="FU58" s="7"/>
      <c r="FV58" s="7"/>
      <c r="FW58" s="7"/>
      <c r="FX58" s="7"/>
      <c r="FY58" s="7"/>
      <c r="FZ58" s="7"/>
      <c r="GA58" s="7"/>
      <c r="GB58" s="7"/>
      <c r="GC58" s="7"/>
      <c r="GD58" s="7"/>
      <c r="GE58" s="7"/>
      <c r="GF58" s="7"/>
      <c r="GG58" s="7"/>
      <c r="GH58" s="7"/>
      <c r="GI58" s="7"/>
      <c r="GJ58" s="7"/>
      <c r="GK58" s="7"/>
      <c r="GL58" s="7"/>
      <c r="GM58" s="7"/>
      <c r="GN58" s="7"/>
      <c r="GO58" s="7"/>
      <c r="GP58" s="7"/>
      <c r="GQ58" s="7"/>
      <c r="GR58" s="7"/>
      <c r="GS58" s="7"/>
      <c r="GT58" s="7"/>
      <c r="GU58" s="7"/>
      <c r="GV58" s="7"/>
      <c r="GW58" s="7"/>
      <c r="GX58" s="7"/>
      <c r="GY58" s="7"/>
      <c r="GZ58" s="7"/>
      <c r="HA58" s="7"/>
      <c r="HB58" s="7"/>
      <c r="HC58" s="7"/>
      <c r="HD58" s="7"/>
      <c r="HE58" s="7"/>
      <c r="HF58" s="7"/>
      <c r="HG58" s="7"/>
      <c r="HH58" s="7"/>
      <c r="HI58" s="7"/>
      <c r="HJ58" s="7"/>
      <c r="HK58" s="7"/>
      <c r="HL58" s="7"/>
      <c r="HM58" s="7"/>
      <c r="HN58" s="7"/>
      <c r="HO58" s="7"/>
      <c r="HP58" s="7"/>
      <c r="HQ58" s="7"/>
      <c r="HR58" s="7"/>
      <c r="HS58" s="7"/>
      <c r="HT58" s="7"/>
      <c r="HU58" s="7"/>
      <c r="HV58" s="7"/>
      <c r="HW58" s="7"/>
      <c r="HX58" s="7"/>
      <c r="HY58" s="7"/>
      <c r="HZ58" s="7"/>
      <c r="IA58" s="7"/>
      <c r="IB58" s="7"/>
      <c r="IC58" s="7"/>
      <c r="ID58" s="7"/>
      <c r="IE58" s="7"/>
      <c r="IF58" s="7"/>
      <c r="IG58" s="7"/>
      <c r="IH58" s="7"/>
      <c r="II58" s="7"/>
      <c r="IJ58" s="7"/>
      <c r="IK58" s="7"/>
      <c r="IL58" s="7"/>
      <c r="IM58" s="7"/>
      <c r="IN58" s="7"/>
      <c r="IO58" s="7"/>
      <c r="IP58" s="7"/>
      <c r="IQ58" s="7"/>
      <c r="IR58" s="7"/>
      <c r="IS58" s="7"/>
      <c r="IT58" s="7"/>
      <c r="IU58" s="7"/>
      <c r="IV58" s="7"/>
      <c r="IW58" s="7"/>
      <c r="IX58" s="7"/>
    </row>
    <row r="59" s="4" customFormat="1" ht="20" customHeight="1" spans="1:258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  <c r="EM59" s="7"/>
      <c r="EN59" s="7"/>
      <c r="EO59" s="7"/>
      <c r="EP59" s="7"/>
      <c r="EQ59" s="7"/>
      <c r="ER59" s="7"/>
      <c r="ES59" s="7"/>
      <c r="ET59" s="7"/>
      <c r="EU59" s="7"/>
      <c r="EV59" s="7"/>
      <c r="EW59" s="7"/>
      <c r="EX59" s="7"/>
      <c r="EY59" s="7"/>
      <c r="EZ59" s="7"/>
      <c r="FA59" s="7"/>
      <c r="FB59" s="7"/>
      <c r="FC59" s="7"/>
      <c r="FD59" s="7"/>
      <c r="FE59" s="7"/>
      <c r="FF59" s="7"/>
      <c r="FG59" s="7"/>
      <c r="FH59" s="7"/>
      <c r="FI59" s="7"/>
      <c r="FJ59" s="7"/>
      <c r="FK59" s="7"/>
      <c r="FL59" s="7"/>
      <c r="FM59" s="7"/>
      <c r="FN59" s="7"/>
      <c r="FO59" s="7"/>
      <c r="FP59" s="7"/>
      <c r="FQ59" s="7"/>
      <c r="FR59" s="7"/>
      <c r="FS59" s="7"/>
      <c r="FT59" s="7"/>
      <c r="FU59" s="7"/>
      <c r="FV59" s="7"/>
      <c r="FW59" s="7"/>
      <c r="FX59" s="7"/>
      <c r="FY59" s="7"/>
      <c r="FZ59" s="7"/>
      <c r="GA59" s="7"/>
      <c r="GB59" s="7"/>
      <c r="GC59" s="7"/>
      <c r="GD59" s="7"/>
      <c r="GE59" s="7"/>
      <c r="GF59" s="7"/>
      <c r="GG59" s="7"/>
      <c r="GH59" s="7"/>
      <c r="GI59" s="7"/>
      <c r="GJ59" s="7"/>
      <c r="GK59" s="7"/>
      <c r="GL59" s="7"/>
      <c r="GM59" s="7"/>
      <c r="GN59" s="7"/>
      <c r="GO59" s="7"/>
      <c r="GP59" s="7"/>
      <c r="GQ59" s="7"/>
      <c r="GR59" s="7"/>
      <c r="GS59" s="7"/>
      <c r="GT59" s="7"/>
      <c r="GU59" s="7"/>
      <c r="GV59" s="7"/>
      <c r="GW59" s="7"/>
      <c r="GX59" s="7"/>
      <c r="GY59" s="7"/>
      <c r="GZ59" s="7"/>
      <c r="HA59" s="7"/>
      <c r="HB59" s="7"/>
      <c r="HC59" s="7"/>
      <c r="HD59" s="7"/>
      <c r="HE59" s="7"/>
      <c r="HF59" s="7"/>
      <c r="HG59" s="7"/>
      <c r="HH59" s="7"/>
      <c r="HI59" s="7"/>
      <c r="HJ59" s="7"/>
      <c r="HK59" s="7"/>
      <c r="HL59" s="7"/>
      <c r="HM59" s="7"/>
      <c r="HN59" s="7"/>
      <c r="HO59" s="7"/>
      <c r="HP59" s="7"/>
      <c r="HQ59" s="7"/>
      <c r="HR59" s="7"/>
      <c r="HS59" s="7"/>
      <c r="HT59" s="7"/>
      <c r="HU59" s="7"/>
      <c r="HV59" s="7"/>
      <c r="HW59" s="7"/>
      <c r="HX59" s="7"/>
      <c r="HY59" s="7"/>
      <c r="HZ59" s="7"/>
      <c r="IA59" s="7"/>
      <c r="IB59" s="7"/>
      <c r="IC59" s="7"/>
      <c r="ID59" s="7"/>
      <c r="IE59" s="7"/>
      <c r="IF59" s="7"/>
      <c r="IG59" s="7"/>
      <c r="IH59" s="7"/>
      <c r="II59" s="7"/>
      <c r="IJ59" s="7"/>
      <c r="IK59" s="7"/>
      <c r="IL59" s="7"/>
      <c r="IM59" s="7"/>
      <c r="IN59" s="7"/>
      <c r="IO59" s="7"/>
      <c r="IP59" s="7"/>
      <c r="IQ59" s="7"/>
      <c r="IR59" s="7"/>
      <c r="IS59" s="7"/>
      <c r="IT59" s="7"/>
      <c r="IU59" s="7"/>
      <c r="IV59" s="7"/>
      <c r="IW59" s="7"/>
      <c r="IX59" s="7"/>
    </row>
    <row r="60" s="4" customFormat="1" spans="1:258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  <c r="EV60" s="7"/>
      <c r="EW60" s="7"/>
      <c r="EX60" s="7"/>
      <c r="EY60" s="7"/>
      <c r="EZ60" s="7"/>
      <c r="FA60" s="7"/>
      <c r="FB60" s="7"/>
      <c r="FC60" s="7"/>
      <c r="FD60" s="7"/>
      <c r="FE60" s="7"/>
      <c r="FF60" s="7"/>
      <c r="FG60" s="7"/>
      <c r="FH60" s="7"/>
      <c r="FI60" s="7"/>
      <c r="FJ60" s="7"/>
      <c r="FK60" s="7"/>
      <c r="FL60" s="7"/>
      <c r="FM60" s="7"/>
      <c r="FN60" s="7"/>
      <c r="FO60" s="7"/>
      <c r="FP60" s="7"/>
      <c r="FQ60" s="7"/>
      <c r="FR60" s="7"/>
      <c r="FS60" s="7"/>
      <c r="FT60" s="7"/>
      <c r="FU60" s="7"/>
      <c r="FV60" s="7"/>
      <c r="FW60" s="7"/>
      <c r="FX60" s="7"/>
      <c r="FY60" s="7"/>
      <c r="FZ60" s="7"/>
      <c r="GA60" s="7"/>
      <c r="GB60" s="7"/>
      <c r="GC60" s="7"/>
      <c r="GD60" s="7"/>
      <c r="GE60" s="7"/>
      <c r="GF60" s="7"/>
      <c r="GG60" s="7"/>
      <c r="GH60" s="7"/>
      <c r="GI60" s="7"/>
      <c r="GJ60" s="7"/>
      <c r="GK60" s="7"/>
      <c r="GL60" s="7"/>
      <c r="GM60" s="7"/>
      <c r="GN60" s="7"/>
      <c r="GO60" s="7"/>
      <c r="GP60" s="7"/>
      <c r="GQ60" s="7"/>
      <c r="GR60" s="7"/>
      <c r="GS60" s="7"/>
      <c r="GT60" s="7"/>
      <c r="GU60" s="7"/>
      <c r="GV60" s="7"/>
      <c r="GW60" s="7"/>
      <c r="GX60" s="7"/>
      <c r="GY60" s="7"/>
      <c r="GZ60" s="7"/>
      <c r="HA60" s="7"/>
      <c r="HB60" s="7"/>
      <c r="HC60" s="7"/>
      <c r="HD60" s="7"/>
      <c r="HE60" s="7"/>
      <c r="HF60" s="7"/>
      <c r="HG60" s="7"/>
      <c r="HH60" s="7"/>
      <c r="HI60" s="7"/>
      <c r="HJ60" s="7"/>
      <c r="HK60" s="7"/>
      <c r="HL60" s="7"/>
      <c r="HM60" s="7"/>
      <c r="HN60" s="7"/>
      <c r="HO60" s="7"/>
      <c r="HP60" s="7"/>
      <c r="HQ60" s="7"/>
      <c r="HR60" s="7"/>
      <c r="HS60" s="7"/>
      <c r="HT60" s="7"/>
      <c r="HU60" s="7"/>
      <c r="HV60" s="7"/>
      <c r="HW60" s="7"/>
      <c r="HX60" s="7"/>
      <c r="HY60" s="7"/>
      <c r="HZ60" s="7"/>
      <c r="IA60" s="7"/>
      <c r="IB60" s="7"/>
      <c r="IC60" s="7"/>
      <c r="ID60" s="7"/>
      <c r="IE60" s="7"/>
      <c r="IF60" s="7"/>
      <c r="IG60" s="7"/>
      <c r="IH60" s="7"/>
      <c r="II60" s="7"/>
      <c r="IJ60" s="7"/>
      <c r="IK60" s="7"/>
      <c r="IL60" s="7"/>
      <c r="IM60" s="7"/>
      <c r="IN60" s="7"/>
      <c r="IO60" s="7"/>
      <c r="IP60" s="7"/>
      <c r="IQ60" s="7"/>
      <c r="IR60" s="7"/>
      <c r="IS60" s="7"/>
      <c r="IT60" s="7"/>
      <c r="IU60" s="7"/>
      <c r="IV60" s="7"/>
      <c r="IW60" s="7"/>
      <c r="IX60" s="7"/>
    </row>
    <row r="61" s="6" customFormat="1" spans="1:13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</row>
    <row r="62" s="6" customFormat="1" spans="1:13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</row>
    <row r="63" s="6" customFormat="1" spans="1:13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</row>
    <row r="64" s="6" customFormat="1" spans="1:13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</row>
    <row r="65" s="6" customFormat="1" spans="1:13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</row>
    <row r="66" s="6" customFormat="1" spans="1:13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</row>
    <row r="67" s="6" customFormat="1" spans="1:13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</row>
    <row r="68" s="6" customFormat="1" spans="1:13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</row>
    <row r="69" s="6" customFormat="1" spans="1:13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</row>
    <row r="70" s="6" customFormat="1" spans="1:13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</row>
    <row r="71" s="6" customFormat="1" spans="1:13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</row>
    <row r="72" s="6" customFormat="1" spans="1:13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</row>
    <row r="73" s="6" customFormat="1" spans="1:13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</row>
    <row r="74" s="6" customFormat="1" spans="1:13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</row>
    <row r="75" s="6" customFormat="1" spans="1:13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</row>
    <row r="76" s="6" customFormat="1" spans="1:13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</row>
    <row r="77" s="6" customFormat="1" spans="1:13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</row>
    <row r="78" s="6" customFormat="1" spans="1:13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</row>
    <row r="79" s="6" customFormat="1" spans="1:13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</row>
    <row r="80" s="6" customFormat="1" spans="1:13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</row>
    <row r="81" s="6" customFormat="1" spans="1:13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</row>
    <row r="82" s="6" customFormat="1" spans="1:13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</row>
    <row r="83" s="6" customFormat="1" spans="1:13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</row>
    <row r="84" s="6" customFormat="1" spans="1:13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</row>
    <row r="85" s="6" customFormat="1" spans="1:13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</row>
    <row r="86" s="6" customFormat="1" spans="1:13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</row>
    <row r="87" s="6" customFormat="1" spans="1:13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</row>
    <row r="88" s="6" customFormat="1" spans="1:13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</row>
    <row r="89" s="6" customFormat="1" spans="1:13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</row>
    <row r="90" s="6" customFormat="1" spans="1:13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</row>
    <row r="91" s="6" customFormat="1" spans="1:13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</row>
    <row r="92" s="6" customFormat="1" spans="1:13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</row>
    <row r="93" s="6" customFormat="1" spans="1:13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</row>
    <row r="94" s="6" customFormat="1" spans="1:13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</row>
    <row r="95" s="6" customFormat="1" spans="1:13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</row>
    <row r="96" s="6" customFormat="1" spans="1:13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</row>
    <row r="97" s="6" customFormat="1" spans="1:13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</row>
    <row r="98" s="6" customFormat="1" spans="1:13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</row>
    <row r="99" s="6" customFormat="1" spans="1:13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</row>
    <row r="100" s="6" customFormat="1" spans="1:13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</row>
  </sheetData>
  <mergeCells count="5">
    <mergeCell ref="A2:D2"/>
    <mergeCell ref="E2:K2"/>
    <mergeCell ref="A3:D3"/>
    <mergeCell ref="E3:K3"/>
    <mergeCell ref="A41:F41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2024-09-19T06:46:02Z</dcterms:created>
  <dcterms:modified xsi:type="dcterms:W3CDTF">2024-09-19T06:52:15Z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6325FE6DF26E4CC1A99070C28AF5BBE2</vt:lpwstr>
  </property>
  <property fmtid="{D5CDD505-2E9C-101B-9397-08002B2CF9AE}" pid="3" name="KSOProductBuildVer">
    <vt:lpwstr>2052-11.8.2.12055</vt:lpwstr>
  </property>
</Properties>
</file>